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talijT\Desktop\"/>
    </mc:Choice>
  </mc:AlternateContent>
  <bookViews>
    <workbookView xWindow="0" yWindow="0" windowWidth="28800" windowHeight="12135" activeTab="1"/>
  </bookViews>
  <sheets>
    <sheet name="Palyginimas pre-stretchu" sheetId="1" r:id="rId1"/>
    <sheet name="Manual vs machine" sheetId="2" r:id="rId2"/>
  </sheets>
  <externalReferences>
    <externalReference r:id="rId3"/>
  </externalReferences>
  <definedNames>
    <definedName name="Lingua">[1]TAB!$A$2:$A$3</definedName>
    <definedName name="Misura">[1]TAB!$C$2:$C$4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C14" i="2"/>
  <c r="C19" i="2" s="1"/>
  <c r="E13" i="2"/>
  <c r="E14" i="2" s="1"/>
  <c r="E19" i="2" s="1"/>
  <c r="C13" i="2"/>
  <c r="C18" i="2" s="1"/>
  <c r="F3" i="2"/>
  <c r="F2" i="2"/>
  <c r="E2" i="2"/>
  <c r="D2" i="2"/>
  <c r="K34" i="1"/>
  <c r="I34" i="1"/>
  <c r="G34" i="1"/>
  <c r="E34" i="1"/>
  <c r="E19" i="1"/>
  <c r="G18" i="1"/>
  <c r="I14" i="1"/>
  <c r="I19" i="1" s="1"/>
  <c r="I21" i="1" s="1"/>
  <c r="I22" i="1" s="1"/>
  <c r="E14" i="1"/>
  <c r="C14" i="1"/>
  <c r="C19" i="1" s="1"/>
  <c r="K13" i="1"/>
  <c r="K18" i="1" s="1"/>
  <c r="I13" i="1"/>
  <c r="I18" i="1" s="1"/>
  <c r="G13" i="1"/>
  <c r="G14" i="1" s="1"/>
  <c r="G19" i="1" s="1"/>
  <c r="G21" i="1" s="1"/>
  <c r="G22" i="1" s="1"/>
  <c r="E13" i="1"/>
  <c r="E18" i="1" s="1"/>
  <c r="C13" i="1"/>
  <c r="C18" i="1" s="1"/>
  <c r="L2" i="1"/>
  <c r="K2" i="1"/>
  <c r="J2" i="1"/>
  <c r="I2" i="1"/>
  <c r="H2" i="1"/>
  <c r="G2" i="1"/>
  <c r="F2" i="1"/>
  <c r="E2" i="1"/>
  <c r="D2" i="1"/>
  <c r="E21" i="2" l="1"/>
  <c r="E22" i="2" s="1"/>
  <c r="E18" i="2"/>
  <c r="G36" i="1"/>
  <c r="G37" i="1" s="1"/>
  <c r="I36" i="1"/>
  <c r="I37" i="1" s="1"/>
  <c r="E21" i="1"/>
  <c r="E22" i="1" s="1"/>
  <c r="K14" i="1"/>
  <c r="K19" i="1" s="1"/>
  <c r="K21" i="1" s="1"/>
  <c r="K22" i="1" s="1"/>
  <c r="E36" i="2" l="1"/>
  <c r="E37" i="2" s="1"/>
  <c r="K36" i="1"/>
  <c r="K37" i="1" s="1"/>
  <c r="E36" i="1"/>
  <c r="E37" i="1" s="1"/>
</calcChain>
</file>

<file path=xl/sharedStrings.xml><?xml version="1.0" encoding="utf-8"?>
<sst xmlns="http://schemas.openxmlformats.org/spreadsheetml/2006/main" count="214" uniqueCount="75">
  <si>
    <t>ITALIANO</t>
  </si>
  <si>
    <t>INGLESE</t>
  </si>
  <si>
    <t>Palyginimas tarp vyniotuvo su be priešlaikinio plėvelės įtempimo ir su priešlaikiniu įtempimu sanaudų</t>
  </si>
  <si>
    <t>CONFRONTO TRA MACCHINA SENZA PRESTIRO E MACCHINA CON PRESTIRO</t>
  </si>
  <si>
    <t>COMPARISON WITH MACHINE WITHOUT PRE-STRETCH V/C MACHINE WITH PRE-STRETCH</t>
  </si>
  <si>
    <t>Vyniotuvas be pre-stretch</t>
  </si>
  <si>
    <t>Vyniotuvas su pre-stretch</t>
  </si>
  <si>
    <t>FILM MACCHINA
SENZA PRESTIRO</t>
  </si>
  <si>
    <t>MACHINE' FILM ROLL
WITHOUT Pre-Stretch</t>
  </si>
  <si>
    <t>FILM MACCHINA
CON PRESTIRO</t>
  </si>
  <si>
    <t>MACHINE' FILM ROLL
WITH Pre-Stretch</t>
  </si>
  <si>
    <t>Plėvelės kaina, €/kg</t>
  </si>
  <si>
    <t>€</t>
  </si>
  <si>
    <t xml:space="preserve">Costo Attuale del Film(al Kg)
</t>
  </si>
  <si>
    <t>Latest film cost (per kg)</t>
  </si>
  <si>
    <t>Plėvelės sanaudos, kg/p</t>
  </si>
  <si>
    <t>kg</t>
  </si>
  <si>
    <t>Q.tà Attuale di Film Consumato per Pallet (Kg.)</t>
  </si>
  <si>
    <t>Real film consumption per pallet (Kg)</t>
  </si>
  <si>
    <t>Vienodam apsukimų skaičiui,</t>
  </si>
  <si>
    <t>A parità di tipologia di Avvolgimento:</t>
  </si>
  <si>
    <t>With same wrapping cycle</t>
  </si>
  <si>
    <t>Palėčių skaičius per dieną</t>
  </si>
  <si>
    <t>Nr.</t>
  </si>
  <si>
    <t>Numero di Pallet Avvolti al Giorno</t>
  </si>
  <si>
    <t>Number of Pallets Wrapped Daily</t>
  </si>
  <si>
    <t>Plėvelės sunaudojimas per dieną</t>
  </si>
  <si>
    <t>CONSUMO ATTUALE DI FILM AL GIORNO</t>
  </si>
  <si>
    <t>CURRENT DAILY FILM CONSUMPTION</t>
  </si>
  <si>
    <t>Plėvelės kainą per dieną</t>
  </si>
  <si>
    <t>COSTO ATTUALE DI FILM AL GIORNO</t>
  </si>
  <si>
    <t>ACTUAL DAILY FILM COST</t>
  </si>
  <si>
    <t>Darbo dienų skaičius per metus</t>
  </si>
  <si>
    <t>Numero di Giorni Lavorati all'Anno</t>
  </si>
  <si>
    <t>Number of working days per year</t>
  </si>
  <si>
    <t>Plėvelės sunaudojimas per metus</t>
  </si>
  <si>
    <t>CONSUMO ATTUALE DI FILM ALL'ANNO</t>
  </si>
  <si>
    <t>CURRENT YEARLY FILM CONSUMPTION</t>
  </si>
  <si>
    <t>Plėvelės kaina metams</t>
  </si>
  <si>
    <t>COSTO ATTUALE DI FILM ALL'ANNO</t>
  </si>
  <si>
    <t>ACTUAL YEARLY FILM COST</t>
  </si>
  <si>
    <t>Skirtumas</t>
  </si>
  <si>
    <t>DIFFERENZA</t>
  </si>
  <si>
    <t>DIFFERENCE</t>
  </si>
  <si>
    <t>%</t>
  </si>
  <si>
    <t>Machine' film roll with pre stretch</t>
  </si>
  <si>
    <t>Įrenginio kaina</t>
  </si>
  <si>
    <t>Costo Unitario (1 Macchina)</t>
  </si>
  <si>
    <t>Unit Cost (1 Machine)</t>
  </si>
  <si>
    <t>Įrenginio modelis</t>
  </si>
  <si>
    <t>Modello Macchina:</t>
  </si>
  <si>
    <t>Machine Model</t>
  </si>
  <si>
    <t>masterplat PGS</t>
  </si>
  <si>
    <t>Vyniotuvų skaičius</t>
  </si>
  <si>
    <t>Nr. Macchine Utilizzabili</t>
  </si>
  <si>
    <t>No. operated machines</t>
  </si>
  <si>
    <t>Investicijos, viso</t>
  </si>
  <si>
    <t>INVESTIMENTO TOTALE</t>
  </si>
  <si>
    <t>TOTAL INVESTMENT</t>
  </si>
  <si>
    <t>Atsiperkamumas</t>
  </si>
  <si>
    <t>Metų</t>
  </si>
  <si>
    <t>PAY BACK</t>
  </si>
  <si>
    <t>mėn.</t>
  </si>
  <si>
    <t>Anni</t>
  </si>
  <si>
    <t>Years</t>
  </si>
  <si>
    <t>Mesi</t>
  </si>
  <si>
    <t>Months</t>
  </si>
  <si>
    <t>Palyginimas rankinio vyniojimo ir vyniotuvo be pre-stretch</t>
  </si>
  <si>
    <t>CONFRONTO TRA FILM MANUALE E MACCHINA CON PRESTIRO</t>
  </si>
  <si>
    <t>COMPARISON WITH MANUAL FILM V/C MACHINE WITH PRE-STRETCH</t>
  </si>
  <si>
    <t>Rankinis</t>
  </si>
  <si>
    <t>Vyniotuvas</t>
  </si>
  <si>
    <t>FILM MANUALE</t>
  </si>
  <si>
    <t>MANUAL FILM</t>
  </si>
  <si>
    <t>Costo Attuale del Film(al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</si>
</sst>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/>
    <xf numFmtId="0" fontId="0" fillId="0" borderId="0" xfId="0" applyBorder="1"/>
    <xf numFmtId="0" fontId="2" fillId="0" borderId="0" xfId="0" applyFont="1" applyAlignment="1">
      <alignment horizontal="center" wrapText="1"/>
    </xf>
    <xf numFmtId="0" fontId="0" fillId="0" borderId="4" xfId="0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Fill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9" fontId="0" fillId="0" borderId="8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3" fillId="0" borderId="0" xfId="0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vertical="center" wrapText="1"/>
    </xf>
    <xf numFmtId="0" fontId="0" fillId="3" borderId="0" xfId="0" applyFill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left" vertical="center"/>
    </xf>
    <xf numFmtId="0" fontId="0" fillId="3" borderId="8" xfId="0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3" borderId="0" xfId="0" applyFill="1" applyBorder="1" applyAlignment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0" xfId="0" applyFill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5" fillId="0" borderId="0" xfId="0" applyFont="1" applyAlignment="1">
      <alignment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vertical="center"/>
    </xf>
    <xf numFmtId="3" fontId="6" fillId="0" borderId="8" xfId="0" applyNumberFormat="1" applyFont="1" applyBorder="1"/>
    <xf numFmtId="3" fontId="6" fillId="0" borderId="12" xfId="0" applyNumberFormat="1" applyFont="1" applyBorder="1"/>
    <xf numFmtId="10" fontId="6" fillId="0" borderId="8" xfId="0" applyNumberFormat="1" applyFont="1" applyBorder="1"/>
    <xf numFmtId="0" fontId="0" fillId="0" borderId="11" xfId="0" applyBorder="1"/>
    <xf numFmtId="10" fontId="6" fillId="0" borderId="12" xfId="0" applyNumberFormat="1" applyFont="1" applyBorder="1"/>
    <xf numFmtId="0" fontId="0" fillId="0" borderId="0" xfId="0" applyFill="1" applyAlignment="1" applyProtection="1">
      <alignment wrapText="1"/>
      <protection locked="0"/>
    </xf>
    <xf numFmtId="3" fontId="0" fillId="3" borderId="0" xfId="0" applyNumberFormat="1" applyFill="1" applyBorder="1" applyAlignment="1" applyProtection="1">
      <alignment vertical="center"/>
      <protection locked="0"/>
    </xf>
    <xf numFmtId="3" fontId="0" fillId="3" borderId="0" xfId="0" applyNumberFormat="1" applyFill="1" applyProtection="1">
      <protection locked="0"/>
    </xf>
    <xf numFmtId="0" fontId="3" fillId="0" borderId="0" xfId="0" applyFont="1" applyFill="1" applyAlignment="1" applyProtection="1">
      <alignment wrapText="1"/>
    </xf>
    <xf numFmtId="3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5" fillId="0" borderId="0" xfId="0" applyFont="1" applyFill="1" applyAlignment="1" applyProtection="1">
      <alignment wrapText="1"/>
    </xf>
    <xf numFmtId="0" fontId="0" fillId="3" borderId="0" xfId="0" applyFill="1" applyAlignment="1" applyProtection="1">
      <alignment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0" fillId="0" borderId="12" xfId="0" applyBorder="1"/>
    <xf numFmtId="0" fontId="3" fillId="0" borderId="0" xfId="0" applyFont="1"/>
    <xf numFmtId="0" fontId="0" fillId="3" borderId="0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0" xfId="0" applyFill="1" applyProtection="1">
      <protection locked="0"/>
    </xf>
    <xf numFmtId="0" fontId="2" fillId="0" borderId="0" xfId="0" applyFont="1" applyFill="1"/>
    <xf numFmtId="0" fontId="2" fillId="0" borderId="0" xfId="0" applyFont="1"/>
    <xf numFmtId="0" fontId="2" fillId="0" borderId="4" xfId="0" applyFont="1" applyBorder="1"/>
    <xf numFmtId="3" fontId="2" fillId="0" borderId="12" xfId="0" applyNumberFormat="1" applyFont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Fill="1" applyBorder="1"/>
    <xf numFmtId="164" fontId="6" fillId="0" borderId="14" xfId="0" applyNumberFormat="1" applyFont="1" applyBorder="1"/>
    <xf numFmtId="0" fontId="6" fillId="0" borderId="9" xfId="0" applyFont="1" applyBorder="1"/>
    <xf numFmtId="164" fontId="6" fillId="0" borderId="15" xfId="0" applyNumberFormat="1" applyFont="1" applyBorder="1"/>
    <xf numFmtId="0" fontId="6" fillId="0" borderId="10" xfId="0" applyFont="1" applyBorder="1"/>
    <xf numFmtId="0" fontId="0" fillId="0" borderId="16" xfId="0" applyBorder="1"/>
    <xf numFmtId="0" fontId="0" fillId="0" borderId="0" xfId="0" applyFill="1" applyBorder="1"/>
    <xf numFmtId="164" fontId="6" fillId="0" borderId="6" xfId="0" applyNumberFormat="1" applyFont="1" applyBorder="1"/>
    <xf numFmtId="0" fontId="6" fillId="0" borderId="17" xfId="0" applyFont="1" applyBorder="1"/>
    <xf numFmtId="0" fontId="6" fillId="0" borderId="6" xfId="0" applyFont="1" applyBorder="1"/>
    <xf numFmtId="164" fontId="6" fillId="0" borderId="18" xfId="0" applyNumberFormat="1" applyFont="1" applyBorder="1"/>
    <xf numFmtId="0" fontId="6" fillId="0" borderId="7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9" fontId="0" fillId="0" borderId="8" xfId="0" applyNumberFormat="1" applyBorder="1" applyAlignment="1">
      <alignment horizontal="center" wrapText="1"/>
    </xf>
    <xf numFmtId="0" fontId="3" fillId="2" borderId="0" xfId="0" applyFont="1" applyFill="1" applyAlignment="1">
      <alignment wrapText="1"/>
    </xf>
    <xf numFmtId="0" fontId="0" fillId="0" borderId="0" xfId="0" applyFill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0" fillId="0" borderId="0" xfId="0" applyFill="1" applyAlignment="1" applyProtection="1">
      <alignment vertical="center" wrapText="1"/>
    </xf>
    <xf numFmtId="0" fontId="3" fillId="0" borderId="4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lcolo%20FILM%20(Pay%20Back)%20-%20VERS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OLO PAY-BACK 1"/>
      <sheetName val="CALCOLO PAY-BACK 2"/>
      <sheetName val="CALCOLO PAY-BACK 3"/>
      <sheetName val="TAB"/>
      <sheetName val="Palyginimas pre-stretchu"/>
      <sheetName val="Manual vs machine"/>
    </sheetNames>
    <sheetDataSet>
      <sheetData sheetId="0"/>
      <sheetData sheetId="1"/>
      <sheetData sheetId="2"/>
      <sheetData sheetId="3">
        <row r="2">
          <cell r="A2" t="str">
            <v>ITA</v>
          </cell>
          <cell r="C2" t="str">
            <v>EUROPE</v>
          </cell>
        </row>
        <row r="3">
          <cell r="A3" t="str">
            <v>ENG</v>
          </cell>
          <cell r="C3" t="str">
            <v>USA</v>
          </cell>
        </row>
        <row r="4">
          <cell r="C4" t="str">
            <v>UK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39"/>
  <sheetViews>
    <sheetView zoomScaleNormal="100" workbookViewId="0">
      <selection activeCell="F26" sqref="F26"/>
    </sheetView>
  </sheetViews>
  <sheetFormatPr defaultRowHeight="12.75" outlineLevelCol="1" x14ac:dyDescent="0.2"/>
  <cols>
    <col min="1" max="1" width="39.42578125" bestFit="1" customWidth="1"/>
    <col min="2" max="2" width="2.7109375" style="1" customWidth="1"/>
    <col min="3" max="3" width="21" customWidth="1"/>
    <col min="4" max="4" width="10.28515625" bestFit="1" customWidth="1"/>
    <col min="5" max="5" width="16.5703125" customWidth="1"/>
    <col min="6" max="6" width="8.7109375" customWidth="1"/>
    <col min="7" max="7" width="16.5703125" customWidth="1"/>
    <col min="8" max="8" width="8.42578125" customWidth="1"/>
    <col min="9" max="9" width="16.5703125" customWidth="1"/>
    <col min="10" max="10" width="7.42578125" bestFit="1" customWidth="1"/>
    <col min="11" max="11" width="16.5703125" customWidth="1"/>
    <col min="12" max="12" width="7.42578125" bestFit="1" customWidth="1"/>
    <col min="13" max="13" width="69.7109375" style="8" hidden="1" customWidth="1" outlineLevel="1"/>
    <col min="14" max="14" width="81.7109375" style="8" hidden="1" customWidth="1" outlineLevel="1"/>
    <col min="15" max="15" width="15.42578125" bestFit="1" customWidth="1" collapsed="1"/>
  </cols>
  <sheetData>
    <row r="1" spans="1:22" x14ac:dyDescent="0.2">
      <c r="M1" s="2" t="s">
        <v>0</v>
      </c>
      <c r="N1" s="3" t="s">
        <v>1</v>
      </c>
    </row>
    <row r="2" spans="1:22" x14ac:dyDescent="0.2">
      <c r="C2" s="4" t="s">
        <v>2</v>
      </c>
      <c r="D2" s="5" t="e">
        <f>IF(#REF!="ITA",P2,IF(#REF!="ENG",Q2))</f>
        <v>#REF!</v>
      </c>
      <c r="E2" s="5" t="e">
        <f>IF(#REF!="ITA",Q2,IF(#REF!="ENG",R2))</f>
        <v>#REF!</v>
      </c>
      <c r="F2" s="5" t="e">
        <f>IF(#REF!="ITA",R2,IF(#REF!="ENG",S2))</f>
        <v>#REF!</v>
      </c>
      <c r="G2" s="5" t="e">
        <f>IF(#REF!="ITA",S2,IF(#REF!="ENG",T2))</f>
        <v>#REF!</v>
      </c>
      <c r="H2" s="5" t="e">
        <f>IF(#REF!="ITA",T2,IF(#REF!="ENG",U2))</f>
        <v>#REF!</v>
      </c>
      <c r="I2" s="5" t="e">
        <f>IF(#REF!="ITA",U2,IF(#REF!="ENG",V2))</f>
        <v>#REF!</v>
      </c>
      <c r="J2" s="5" t="e">
        <f>IF(#REF!="ITA",V2,IF(#REF!="ENG",W2))</f>
        <v>#REF!</v>
      </c>
      <c r="K2" s="5" t="e">
        <f>IF(#REF!="ITA",W2,IF(#REF!="ENG",X2))</f>
        <v>#REF!</v>
      </c>
      <c r="L2" s="6" t="e">
        <f>IF(#REF!="ITA",X2,IF(#REF!="ENG",Y2))</f>
        <v>#REF!</v>
      </c>
      <c r="M2" s="7" t="s">
        <v>3</v>
      </c>
      <c r="N2" s="8" t="s">
        <v>4</v>
      </c>
      <c r="O2" s="9"/>
      <c r="P2" s="9"/>
      <c r="Q2" s="9"/>
      <c r="R2" s="9"/>
      <c r="S2" s="9"/>
      <c r="T2" s="9"/>
      <c r="U2" s="9"/>
      <c r="V2" s="9"/>
    </row>
    <row r="3" spans="1:22" ht="26.45" customHeight="1" x14ac:dyDescent="0.2">
      <c r="C3" s="10" t="s">
        <v>5</v>
      </c>
      <c r="D3" s="11"/>
      <c r="E3" s="12" t="s">
        <v>6</v>
      </c>
      <c r="F3" s="13"/>
      <c r="G3" s="13"/>
      <c r="H3" s="13"/>
      <c r="I3" s="13"/>
      <c r="J3" s="13"/>
      <c r="K3" s="13"/>
      <c r="L3" s="14"/>
      <c r="M3" s="15" t="s">
        <v>7</v>
      </c>
      <c r="N3" s="16" t="s">
        <v>8</v>
      </c>
      <c r="P3" s="17"/>
      <c r="Q3" s="17"/>
      <c r="R3" s="17"/>
      <c r="S3" s="17"/>
      <c r="T3" s="17"/>
      <c r="U3" s="17"/>
      <c r="V3" s="17"/>
    </row>
    <row r="4" spans="1:22" ht="25.5" x14ac:dyDescent="0.2">
      <c r="B4" s="18"/>
      <c r="C4" s="19"/>
      <c r="D4" s="20"/>
      <c r="E4" s="21">
        <v>1.5</v>
      </c>
      <c r="F4" s="22"/>
      <c r="G4" s="23">
        <v>2</v>
      </c>
      <c r="H4" s="24"/>
      <c r="I4" s="23">
        <v>2.5</v>
      </c>
      <c r="J4" s="22"/>
      <c r="K4" s="23">
        <v>3</v>
      </c>
      <c r="L4" s="25"/>
      <c r="M4" s="16" t="s">
        <v>9</v>
      </c>
      <c r="N4" s="26" t="s">
        <v>10</v>
      </c>
      <c r="O4" s="9"/>
      <c r="P4" s="9"/>
      <c r="Q4" s="9"/>
      <c r="R4" s="9"/>
      <c r="S4" s="9"/>
      <c r="T4" s="9"/>
      <c r="U4" s="9"/>
      <c r="V4" s="9"/>
    </row>
    <row r="5" spans="1:22" s="36" customFormat="1" ht="25.5" x14ac:dyDescent="0.2">
      <c r="A5" s="27" t="s">
        <v>11</v>
      </c>
      <c r="B5" s="28"/>
      <c r="C5" s="29">
        <v>1.6</v>
      </c>
      <c r="D5" s="30" t="s">
        <v>12</v>
      </c>
      <c r="E5" s="31">
        <v>1.45</v>
      </c>
      <c r="F5" s="32" t="s">
        <v>12</v>
      </c>
      <c r="G5" s="33">
        <v>1.69</v>
      </c>
      <c r="H5" s="32" t="s">
        <v>12</v>
      </c>
      <c r="I5" s="33">
        <v>1.69</v>
      </c>
      <c r="J5" s="32" t="s">
        <v>12</v>
      </c>
      <c r="K5" s="33">
        <v>2.15</v>
      </c>
      <c r="L5" s="30" t="s">
        <v>12</v>
      </c>
      <c r="M5" s="34" t="s">
        <v>13</v>
      </c>
      <c r="N5" s="35" t="s">
        <v>14</v>
      </c>
    </row>
    <row r="6" spans="1:22" s="36" customFormat="1" x14ac:dyDescent="0.2">
      <c r="B6" s="37"/>
      <c r="D6" s="38"/>
      <c r="E6" s="39"/>
      <c r="F6" s="40"/>
      <c r="G6" s="41"/>
      <c r="H6" s="40"/>
      <c r="I6" s="41"/>
      <c r="J6" s="40"/>
      <c r="K6" s="41"/>
      <c r="L6" s="38"/>
      <c r="M6" s="35"/>
      <c r="N6" s="35"/>
    </row>
    <row r="7" spans="1:22" s="36" customFormat="1" x14ac:dyDescent="0.2">
      <c r="A7" s="27" t="s">
        <v>15</v>
      </c>
      <c r="B7" s="28"/>
      <c r="C7" s="29">
        <v>0.45500000000000002</v>
      </c>
      <c r="D7" s="32" t="s">
        <v>16</v>
      </c>
      <c r="E7" s="31">
        <v>0.20399999999999999</v>
      </c>
      <c r="F7" s="42" t="s">
        <v>16</v>
      </c>
      <c r="G7" s="33">
        <v>0.184</v>
      </c>
      <c r="H7" s="42" t="s">
        <v>16</v>
      </c>
      <c r="I7" s="33">
        <v>0.16400000000000001</v>
      </c>
      <c r="J7" s="42" t="s">
        <v>16</v>
      </c>
      <c r="K7" s="33">
        <v>0.14399999999999999</v>
      </c>
      <c r="L7" s="32" t="s">
        <v>16</v>
      </c>
      <c r="M7" s="34" t="s">
        <v>17</v>
      </c>
      <c r="N7" s="43" t="s">
        <v>18</v>
      </c>
    </row>
    <row r="8" spans="1:22" s="36" customFormat="1" x14ac:dyDescent="0.2">
      <c r="A8" s="44" t="s">
        <v>19</v>
      </c>
      <c r="B8" s="28"/>
      <c r="C8" s="45"/>
      <c r="D8" s="38"/>
      <c r="E8" s="46"/>
      <c r="F8" s="40"/>
      <c r="G8" s="47"/>
      <c r="H8" s="40"/>
      <c r="I8" s="47"/>
      <c r="J8" s="40"/>
      <c r="K8" s="47"/>
      <c r="L8" s="38"/>
      <c r="M8" s="48" t="s">
        <v>20</v>
      </c>
      <c r="N8" s="43" t="s">
        <v>21</v>
      </c>
    </row>
    <row r="9" spans="1:22" s="36" customFormat="1" x14ac:dyDescent="0.2">
      <c r="A9" s="49"/>
      <c r="B9" s="50"/>
      <c r="C9" s="37"/>
      <c r="D9" s="38"/>
      <c r="E9" s="51"/>
      <c r="F9" s="40"/>
      <c r="G9" s="41"/>
      <c r="H9" s="40"/>
      <c r="I9" s="41"/>
      <c r="J9" s="40"/>
      <c r="K9" s="41"/>
      <c r="L9" s="38"/>
      <c r="M9" s="35"/>
      <c r="N9" s="35"/>
    </row>
    <row r="10" spans="1:22" s="36" customFormat="1" x14ac:dyDescent="0.2">
      <c r="B10" s="37"/>
      <c r="D10" s="38"/>
      <c r="E10" s="39"/>
      <c r="F10" s="40"/>
      <c r="G10" s="41"/>
      <c r="H10" s="40"/>
      <c r="I10" s="41"/>
      <c r="J10" s="40"/>
      <c r="K10" s="41"/>
      <c r="L10" s="38"/>
      <c r="M10" s="35"/>
      <c r="N10" s="35"/>
    </row>
    <row r="11" spans="1:22" s="36" customFormat="1" x14ac:dyDescent="0.2">
      <c r="A11" s="27" t="s">
        <v>22</v>
      </c>
      <c r="B11" s="37"/>
      <c r="C11" s="29">
        <v>50</v>
      </c>
      <c r="D11" s="38" t="s">
        <v>23</v>
      </c>
      <c r="E11" s="31">
        <v>50</v>
      </c>
      <c r="F11" s="40" t="s">
        <v>23</v>
      </c>
      <c r="G11" s="33">
        <v>50</v>
      </c>
      <c r="H11" s="40" t="s">
        <v>23</v>
      </c>
      <c r="I11" s="33">
        <v>50</v>
      </c>
      <c r="J11" s="40" t="s">
        <v>23</v>
      </c>
      <c r="K11" s="33">
        <v>50</v>
      </c>
      <c r="L11" s="38" t="s">
        <v>23</v>
      </c>
      <c r="M11" s="34" t="s">
        <v>24</v>
      </c>
      <c r="N11" s="35" t="s">
        <v>25</v>
      </c>
      <c r="O11"/>
    </row>
    <row r="12" spans="1:22" s="36" customFormat="1" x14ac:dyDescent="0.2">
      <c r="B12" s="37"/>
      <c r="D12" s="38"/>
      <c r="E12" s="39"/>
      <c r="F12" s="40"/>
      <c r="G12" s="41"/>
      <c r="H12" s="40"/>
      <c r="I12" s="41"/>
      <c r="J12" s="40"/>
      <c r="K12" s="41"/>
      <c r="L12" s="38"/>
      <c r="M12" s="35"/>
      <c r="N12" s="35"/>
    </row>
    <row r="13" spans="1:22" s="54" customFormat="1" x14ac:dyDescent="0.2">
      <c r="A13" s="52" t="s">
        <v>26</v>
      </c>
      <c r="B13" s="53"/>
      <c r="C13" s="54">
        <f>C11*C7</f>
        <v>22.75</v>
      </c>
      <c r="D13" s="42" t="s">
        <v>16</v>
      </c>
      <c r="E13" s="55">
        <f>E11*E7</f>
        <v>10.199999999999999</v>
      </c>
      <c r="F13" s="42" t="s">
        <v>16</v>
      </c>
      <c r="G13" s="56">
        <f>G11*G7</f>
        <v>9.1999999999999993</v>
      </c>
      <c r="H13" s="57" t="s">
        <v>16</v>
      </c>
      <c r="I13" s="58">
        <f>I11*I7</f>
        <v>8.2000000000000011</v>
      </c>
      <c r="J13" s="57" t="s">
        <v>16</v>
      </c>
      <c r="K13" s="58">
        <f>K11*K7</f>
        <v>7.1999999999999993</v>
      </c>
      <c r="L13" s="32" t="s">
        <v>16</v>
      </c>
      <c r="M13" s="59" t="s">
        <v>27</v>
      </c>
      <c r="N13" s="8" t="s">
        <v>28</v>
      </c>
    </row>
    <row r="14" spans="1:22" s="54" customFormat="1" x14ac:dyDescent="0.2">
      <c r="A14" s="52" t="s">
        <v>29</v>
      </c>
      <c r="B14" s="53"/>
      <c r="C14" s="54">
        <f>C5*C7*C11</f>
        <v>36.400000000000006</v>
      </c>
      <c r="D14" s="30" t="s">
        <v>12</v>
      </c>
      <c r="E14" s="55">
        <f>E13*E5</f>
        <v>14.79</v>
      </c>
      <c r="F14" s="32" t="s">
        <v>12</v>
      </c>
      <c r="G14" s="60">
        <f>G13*G5</f>
        <v>15.547999999999998</v>
      </c>
      <c r="H14" s="57" t="s">
        <v>12</v>
      </c>
      <c r="I14" s="58">
        <f>I13*I5</f>
        <v>13.858000000000001</v>
      </c>
      <c r="J14" s="57" t="s">
        <v>12</v>
      </c>
      <c r="K14" s="58">
        <f>K13*K5</f>
        <v>15.479999999999999</v>
      </c>
      <c r="L14" s="30" t="s">
        <v>12</v>
      </c>
      <c r="M14" s="59" t="s">
        <v>30</v>
      </c>
      <c r="N14" s="8" t="s">
        <v>31</v>
      </c>
    </row>
    <row r="15" spans="1:22" s="36" customFormat="1" x14ac:dyDescent="0.2">
      <c r="B15" s="37"/>
      <c r="D15" s="38"/>
      <c r="E15" s="39"/>
      <c r="F15" s="40"/>
      <c r="G15" s="41"/>
      <c r="H15" s="40"/>
      <c r="I15" s="41"/>
      <c r="J15" s="40"/>
      <c r="K15" s="41"/>
      <c r="L15" s="38"/>
      <c r="M15" s="59"/>
      <c r="N15" s="35"/>
    </row>
    <row r="16" spans="1:22" s="36" customFormat="1" x14ac:dyDescent="0.2">
      <c r="A16" s="27" t="s">
        <v>32</v>
      </c>
      <c r="B16" s="37"/>
      <c r="C16" s="29">
        <v>252</v>
      </c>
      <c r="D16" s="38" t="s">
        <v>23</v>
      </c>
      <c r="E16" s="31">
        <v>252</v>
      </c>
      <c r="F16" s="40" t="s">
        <v>23</v>
      </c>
      <c r="G16" s="33">
        <v>252</v>
      </c>
      <c r="H16" s="40" t="s">
        <v>23</v>
      </c>
      <c r="I16" s="33">
        <v>252</v>
      </c>
      <c r="J16" s="40" t="s">
        <v>23</v>
      </c>
      <c r="K16" s="33">
        <v>252</v>
      </c>
      <c r="L16" s="38" t="s">
        <v>23</v>
      </c>
      <c r="M16" s="59" t="s">
        <v>33</v>
      </c>
      <c r="N16" s="8" t="s">
        <v>34</v>
      </c>
    </row>
    <row r="17" spans="1:14" s="36" customFormat="1" x14ac:dyDescent="0.2">
      <c r="B17" s="37"/>
      <c r="D17" s="38"/>
      <c r="E17" s="39"/>
      <c r="F17" s="40"/>
      <c r="G17" s="41"/>
      <c r="H17" s="40"/>
      <c r="I17" s="41"/>
      <c r="J17" s="40"/>
      <c r="K17" s="41"/>
      <c r="L17" s="38"/>
      <c r="M17" s="59"/>
      <c r="N17" s="35"/>
    </row>
    <row r="18" spans="1:14" s="54" customFormat="1" x14ac:dyDescent="0.2">
      <c r="A18" s="52" t="s">
        <v>35</v>
      </c>
      <c r="B18" s="53"/>
      <c r="C18" s="61">
        <f>C16*C13</f>
        <v>5733</v>
      </c>
      <c r="D18" s="32" t="s">
        <v>16</v>
      </c>
      <c r="E18" s="62">
        <f>E16*E13</f>
        <v>2570.3999999999996</v>
      </c>
      <c r="F18" s="42" t="s">
        <v>16</v>
      </c>
      <c r="G18" s="63">
        <f>G16*G13</f>
        <v>2318.3999999999996</v>
      </c>
      <c r="H18" s="42" t="s">
        <v>16</v>
      </c>
      <c r="I18" s="63">
        <f>I16*I13</f>
        <v>2066.4</v>
      </c>
      <c r="J18" s="42" t="s">
        <v>16</v>
      </c>
      <c r="K18" s="63">
        <f>K16*K13</f>
        <v>1814.3999999999999</v>
      </c>
      <c r="L18" s="32" t="s">
        <v>16</v>
      </c>
      <c r="M18" s="59" t="s">
        <v>36</v>
      </c>
      <c r="N18" s="8" t="s">
        <v>37</v>
      </c>
    </row>
    <row r="19" spans="1:14" s="54" customFormat="1" x14ac:dyDescent="0.2">
      <c r="A19" s="52" t="s">
        <v>38</v>
      </c>
      <c r="B19" s="53"/>
      <c r="C19" s="61">
        <f>C16*C14</f>
        <v>9172.8000000000011</v>
      </c>
      <c r="D19" s="30" t="s">
        <v>12</v>
      </c>
      <c r="E19" s="62">
        <f>E16*E14</f>
        <v>3727.08</v>
      </c>
      <c r="F19" s="32" t="s">
        <v>12</v>
      </c>
      <c r="G19" s="63">
        <f>G16*G14</f>
        <v>3918.0959999999995</v>
      </c>
      <c r="H19" s="32" t="s">
        <v>12</v>
      </c>
      <c r="I19" s="63">
        <f>I16*I14</f>
        <v>3492.2160000000003</v>
      </c>
      <c r="J19" s="32" t="s">
        <v>12</v>
      </c>
      <c r="K19" s="63">
        <f>K16*K14</f>
        <v>3900.9599999999996</v>
      </c>
      <c r="L19" s="30" t="s">
        <v>12</v>
      </c>
      <c r="M19" s="59" t="s">
        <v>39</v>
      </c>
      <c r="N19" s="8" t="s">
        <v>40</v>
      </c>
    </row>
    <row r="20" spans="1:14" s="36" customFormat="1" x14ac:dyDescent="0.2">
      <c r="B20" s="37"/>
      <c r="D20" s="64"/>
      <c r="E20" s="39"/>
      <c r="F20" s="65"/>
      <c r="G20" s="60"/>
      <c r="H20" s="65"/>
      <c r="I20" s="60"/>
      <c r="J20" s="40"/>
      <c r="K20" s="60"/>
      <c r="L20" s="64"/>
      <c r="M20" s="59"/>
      <c r="N20" s="35"/>
    </row>
    <row r="21" spans="1:14" x14ac:dyDescent="0.2">
      <c r="A21" s="66" t="s">
        <v>41</v>
      </c>
      <c r="B21" s="67"/>
      <c r="D21" s="11"/>
      <c r="E21" s="68">
        <f>E19-C19</f>
        <v>-5445.7200000000012</v>
      </c>
      <c r="F21" s="32" t="s">
        <v>12</v>
      </c>
      <c r="G21" s="69">
        <f>G19-C19</f>
        <v>-5254.7040000000015</v>
      </c>
      <c r="H21" s="32" t="s">
        <v>12</v>
      </c>
      <c r="I21" s="69">
        <f>I19-C19</f>
        <v>-5680.5840000000007</v>
      </c>
      <c r="J21" s="32" t="s">
        <v>12</v>
      </c>
      <c r="K21" s="69">
        <f>K19-C19</f>
        <v>-5271.840000000002</v>
      </c>
      <c r="L21" s="30" t="s">
        <v>12</v>
      </c>
      <c r="M21" s="59" t="s">
        <v>42</v>
      </c>
      <c r="N21" s="8" t="s">
        <v>43</v>
      </c>
    </row>
    <row r="22" spans="1:14" x14ac:dyDescent="0.2">
      <c r="D22" s="11"/>
      <c r="E22" s="70">
        <f>(E21/C19)</f>
        <v>-0.59368131868131879</v>
      </c>
      <c r="F22" s="71" t="s">
        <v>44</v>
      </c>
      <c r="G22" s="72">
        <f>(G21/C19)</f>
        <v>-0.57285714285714295</v>
      </c>
      <c r="H22" s="71" t="s">
        <v>44</v>
      </c>
      <c r="I22" s="72">
        <f>(I21/C19)</f>
        <v>-0.61928571428571433</v>
      </c>
      <c r="J22" s="71" t="s">
        <v>44</v>
      </c>
      <c r="K22" s="72">
        <f>(K21/C19)</f>
        <v>-0.5747252747252749</v>
      </c>
      <c r="L22" s="11" t="s">
        <v>44</v>
      </c>
    </row>
    <row r="24" spans="1:14" x14ac:dyDescent="0.2">
      <c r="N24" s="1" t="s">
        <v>45</v>
      </c>
    </row>
    <row r="28" spans="1:14" x14ac:dyDescent="0.2">
      <c r="A28" s="27" t="s">
        <v>46</v>
      </c>
      <c r="B28" s="73"/>
      <c r="D28" s="11"/>
      <c r="E28" s="74">
        <v>0</v>
      </c>
      <c r="F28" s="32" t="s">
        <v>12</v>
      </c>
      <c r="G28" s="74">
        <v>0</v>
      </c>
      <c r="H28" s="32" t="s">
        <v>12</v>
      </c>
      <c r="I28" s="74">
        <v>5199</v>
      </c>
      <c r="J28" s="32" t="s">
        <v>12</v>
      </c>
      <c r="K28" s="75">
        <v>0</v>
      </c>
      <c r="L28" s="32" t="s">
        <v>12</v>
      </c>
      <c r="M28" s="76" t="s">
        <v>47</v>
      </c>
      <c r="N28" s="8" t="s">
        <v>48</v>
      </c>
    </row>
    <row r="29" spans="1:14" x14ac:dyDescent="0.2">
      <c r="A29" s="44" t="s">
        <v>49</v>
      </c>
      <c r="B29" s="73"/>
      <c r="D29" s="11"/>
      <c r="E29" s="77"/>
      <c r="F29" s="40"/>
      <c r="G29" s="77"/>
      <c r="H29" s="78"/>
      <c r="I29" s="79"/>
      <c r="J29" s="40"/>
      <c r="K29" s="80"/>
      <c r="L29" s="64"/>
      <c r="M29" s="81" t="s">
        <v>50</v>
      </c>
      <c r="N29" s="8" t="s">
        <v>51</v>
      </c>
    </row>
    <row r="30" spans="1:14" x14ac:dyDescent="0.2">
      <c r="A30" s="82" t="s">
        <v>52</v>
      </c>
      <c r="B30" s="73"/>
      <c r="D30" s="11"/>
      <c r="E30" s="77"/>
      <c r="F30" s="40"/>
      <c r="G30" s="77"/>
      <c r="H30" s="78"/>
      <c r="I30" s="79"/>
      <c r="J30" s="40"/>
      <c r="K30" s="80"/>
      <c r="L30" s="64"/>
      <c r="M30" s="83"/>
    </row>
    <row r="31" spans="1:14" x14ac:dyDescent="0.2">
      <c r="D31" s="11"/>
      <c r="E31" s="9"/>
      <c r="F31" s="71"/>
      <c r="G31" s="9"/>
      <c r="H31" s="9"/>
      <c r="I31" s="84"/>
      <c r="J31" s="71"/>
      <c r="L31" s="11"/>
      <c r="M31" s="85"/>
    </row>
    <row r="32" spans="1:14" x14ac:dyDescent="0.2">
      <c r="A32" s="27" t="s">
        <v>53</v>
      </c>
      <c r="D32" s="11"/>
      <c r="E32" s="86">
        <v>1</v>
      </c>
      <c r="F32" s="71" t="s">
        <v>23</v>
      </c>
      <c r="G32" s="86">
        <v>1</v>
      </c>
      <c r="H32" s="9" t="s">
        <v>23</v>
      </c>
      <c r="I32" s="87">
        <v>1</v>
      </c>
      <c r="J32" s="71" t="s">
        <v>23</v>
      </c>
      <c r="K32" s="88">
        <v>1</v>
      </c>
      <c r="L32" s="11" t="s">
        <v>23</v>
      </c>
      <c r="M32" s="85" t="s">
        <v>54</v>
      </c>
      <c r="N32" s="8" t="s">
        <v>55</v>
      </c>
    </row>
    <row r="33" spans="1:14" x14ac:dyDescent="0.2">
      <c r="D33" s="11"/>
      <c r="E33" s="9"/>
      <c r="F33" s="71"/>
      <c r="G33" s="9"/>
      <c r="H33" s="9"/>
      <c r="I33" s="84"/>
      <c r="J33" s="71"/>
      <c r="L33" s="11"/>
      <c r="M33" s="85"/>
    </row>
    <row r="34" spans="1:14" s="90" customFormat="1" x14ac:dyDescent="0.2">
      <c r="A34" s="52" t="s">
        <v>56</v>
      </c>
      <c r="B34" s="89"/>
      <c r="D34" s="91"/>
      <c r="E34" s="63">
        <f>E32*E28</f>
        <v>0</v>
      </c>
      <c r="F34" s="32" t="s">
        <v>12</v>
      </c>
      <c r="G34" s="92">
        <f>G32*G28</f>
        <v>0</v>
      </c>
      <c r="H34" s="32" t="s">
        <v>12</v>
      </c>
      <c r="I34" s="92">
        <f>I32*I28</f>
        <v>5199</v>
      </c>
      <c r="J34" s="32" t="s">
        <v>12</v>
      </c>
      <c r="K34" s="92">
        <f>K32*K28</f>
        <v>0</v>
      </c>
      <c r="L34" s="32" t="s">
        <v>12</v>
      </c>
      <c r="M34" s="85" t="s">
        <v>57</v>
      </c>
      <c r="N34" s="8" t="s">
        <v>58</v>
      </c>
    </row>
    <row r="35" spans="1:14" x14ac:dyDescent="0.2">
      <c r="D35" s="11"/>
      <c r="E35" s="9"/>
      <c r="F35" s="71"/>
      <c r="G35" s="9"/>
      <c r="H35" s="9"/>
      <c r="I35" s="84"/>
      <c r="J35" s="71"/>
      <c r="L35" s="11"/>
      <c r="M35"/>
    </row>
    <row r="36" spans="1:14" x14ac:dyDescent="0.2">
      <c r="A36" s="93" t="s">
        <v>59</v>
      </c>
      <c r="B36" s="94"/>
      <c r="D36" s="11"/>
      <c r="E36" s="95">
        <f>E34/(E21*-1)</f>
        <v>0</v>
      </c>
      <c r="F36" s="96" t="s">
        <v>60</v>
      </c>
      <c r="G36" s="97">
        <f>G34/(G21*-1)</f>
        <v>0</v>
      </c>
      <c r="H36" s="96" t="s">
        <v>60</v>
      </c>
      <c r="I36" s="97">
        <f>I34/(I21*-1)</f>
        <v>0.91522280103594966</v>
      </c>
      <c r="J36" s="96" t="s">
        <v>60</v>
      </c>
      <c r="K36" s="97">
        <f>K34/(K21*-1)</f>
        <v>0</v>
      </c>
      <c r="L36" s="98" t="s">
        <v>60</v>
      </c>
      <c r="M36" s="7" t="s">
        <v>61</v>
      </c>
      <c r="N36" s="7" t="s">
        <v>61</v>
      </c>
    </row>
    <row r="37" spans="1:14" x14ac:dyDescent="0.2">
      <c r="A37" s="99"/>
      <c r="B37" s="100"/>
      <c r="D37" s="11"/>
      <c r="E37" s="101">
        <f>E36*12</f>
        <v>0</v>
      </c>
      <c r="F37" s="102" t="s">
        <v>62</v>
      </c>
      <c r="G37" s="101">
        <f>G36*12</f>
        <v>0</v>
      </c>
      <c r="H37" s="102" t="s">
        <v>62</v>
      </c>
      <c r="I37" s="101">
        <f>I36*12</f>
        <v>10.982673612431396</v>
      </c>
      <c r="J37" s="103" t="s">
        <v>62</v>
      </c>
      <c r="K37" s="104">
        <f>K36*12</f>
        <v>0</v>
      </c>
      <c r="L37" s="105" t="s">
        <v>62</v>
      </c>
    </row>
    <row r="38" spans="1:14" x14ac:dyDescent="0.2">
      <c r="C38" s="9"/>
      <c r="D38" s="9"/>
      <c r="E38" s="9"/>
      <c r="F38" s="9"/>
      <c r="G38" s="9"/>
      <c r="H38" s="9"/>
      <c r="I38" s="9"/>
      <c r="J38" s="9"/>
      <c r="M38" s="8" t="s">
        <v>63</v>
      </c>
      <c r="N38" s="8" t="s">
        <v>64</v>
      </c>
    </row>
    <row r="39" spans="1:14" x14ac:dyDescent="0.2">
      <c r="C39" s="9"/>
      <c r="D39" s="9"/>
      <c r="E39" s="9"/>
      <c r="F39" s="9"/>
      <c r="G39" s="9"/>
      <c r="H39" s="9"/>
      <c r="I39" s="9"/>
      <c r="J39" s="9"/>
      <c r="M39" s="8" t="s">
        <v>65</v>
      </c>
      <c r="N39" s="8" t="s">
        <v>66</v>
      </c>
    </row>
  </sheetData>
  <mergeCells count="2">
    <mergeCell ref="C2:L2"/>
    <mergeCell ref="E3:L3"/>
  </mergeCells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Q39"/>
  <sheetViews>
    <sheetView tabSelected="1" workbookViewId="0">
      <selection activeCell="F37" sqref="A1:F37"/>
    </sheetView>
  </sheetViews>
  <sheetFormatPr defaultRowHeight="12.75" outlineLevelCol="1" x14ac:dyDescent="0.2"/>
  <cols>
    <col min="1" max="1" width="41.28515625" bestFit="1" customWidth="1"/>
    <col min="2" max="2" width="2.7109375" style="1" customWidth="1"/>
    <col min="3" max="3" width="17" bestFit="1" customWidth="1"/>
    <col min="4" max="4" width="4.7109375" customWidth="1"/>
    <col min="5" max="5" width="16.5703125" customWidth="1"/>
    <col min="6" max="6" width="7.42578125" bestFit="1" customWidth="1"/>
    <col min="7" max="12" width="0" hidden="1" customWidth="1" outlineLevel="1"/>
    <col min="13" max="13" width="69.7109375" style="8" hidden="1" customWidth="1" outlineLevel="1"/>
    <col min="14" max="14" width="69.7109375" style="85" hidden="1" customWidth="1" outlineLevel="1"/>
    <col min="15" max="15" width="8.85546875" customWidth="1" collapsed="1"/>
  </cols>
  <sheetData>
    <row r="1" spans="1:17" x14ac:dyDescent="0.2">
      <c r="M1" s="2" t="s">
        <v>0</v>
      </c>
      <c r="N1" s="2" t="s">
        <v>1</v>
      </c>
    </row>
    <row r="2" spans="1:17" ht="28.15" customHeight="1" x14ac:dyDescent="0.2">
      <c r="C2" s="106" t="s">
        <v>67</v>
      </c>
      <c r="D2" s="107" t="e">
        <f>IF(#REF!="ITA",N2,IF(#REF!="ENG",O2))</f>
        <v>#REF!</v>
      </c>
      <c r="E2" s="107" t="e">
        <f>IF(#REF!="ITA",O2,IF(#REF!="ENG",P2))</f>
        <v>#REF!</v>
      </c>
      <c r="F2" s="108" t="e">
        <f>IF(#REF!="ITA",P2,IF(#REF!="ENG",Q2))</f>
        <v>#REF!</v>
      </c>
      <c r="M2" s="7" t="s">
        <v>68</v>
      </c>
      <c r="N2" s="109" t="s">
        <v>69</v>
      </c>
    </row>
    <row r="3" spans="1:17" ht="28.15" customHeight="1" x14ac:dyDescent="0.2">
      <c r="C3" s="110" t="s">
        <v>70</v>
      </c>
      <c r="D3" s="11"/>
      <c r="E3" s="111" t="s">
        <v>71</v>
      </c>
      <c r="F3" s="112" t="e">
        <f>IF(#REF!="ITA",P3,IF(#REF!="ENG",Q3))</f>
        <v>#REF!</v>
      </c>
      <c r="M3" s="113" t="s">
        <v>72</v>
      </c>
      <c r="N3" s="34" t="s">
        <v>73</v>
      </c>
    </row>
    <row r="4" spans="1:17" ht="25.5" x14ac:dyDescent="0.2">
      <c r="C4" s="19"/>
      <c r="D4" s="11"/>
      <c r="E4" s="114"/>
      <c r="F4" s="11"/>
      <c r="M4" s="16" t="s">
        <v>7</v>
      </c>
      <c r="N4" s="115" t="s">
        <v>8</v>
      </c>
    </row>
    <row r="5" spans="1:17" s="36" customFormat="1" ht="22.15" customHeight="1" x14ac:dyDescent="0.2">
      <c r="A5" s="27" t="s">
        <v>11</v>
      </c>
      <c r="B5" s="28"/>
      <c r="C5" s="29">
        <v>1.6</v>
      </c>
      <c r="D5" s="116" t="s">
        <v>12</v>
      </c>
      <c r="E5" s="31">
        <v>1.5</v>
      </c>
      <c r="F5" s="117" t="s">
        <v>12</v>
      </c>
      <c r="M5" s="113" t="s">
        <v>74</v>
      </c>
      <c r="N5" s="118" t="s">
        <v>14</v>
      </c>
    </row>
    <row r="6" spans="1:17" s="36" customFormat="1" x14ac:dyDescent="0.2">
      <c r="B6" s="37"/>
      <c r="D6" s="64"/>
      <c r="E6" s="39"/>
      <c r="F6" s="38"/>
      <c r="M6" s="35"/>
      <c r="N6" s="59"/>
    </row>
    <row r="7" spans="1:17" s="36" customFormat="1" x14ac:dyDescent="0.2">
      <c r="A7" s="27" t="s">
        <v>15</v>
      </c>
      <c r="B7" s="28"/>
      <c r="C7" s="29">
        <v>0.6</v>
      </c>
      <c r="D7" s="119" t="s">
        <v>16</v>
      </c>
      <c r="E7" s="31">
        <v>0.45500000000000002</v>
      </c>
      <c r="F7" s="119" t="s">
        <v>16</v>
      </c>
      <c r="M7" s="34" t="s">
        <v>17</v>
      </c>
      <c r="N7" s="120" t="s">
        <v>18</v>
      </c>
      <c r="O7" s="39"/>
    </row>
    <row r="8" spans="1:17" s="36" customFormat="1" x14ac:dyDescent="0.2">
      <c r="A8" s="44" t="s">
        <v>19</v>
      </c>
      <c r="B8" s="50"/>
      <c r="C8" s="37"/>
      <c r="D8" s="64"/>
      <c r="E8" s="51"/>
      <c r="F8" s="38"/>
      <c r="M8" s="48" t="s">
        <v>20</v>
      </c>
      <c r="N8" s="120" t="s">
        <v>21</v>
      </c>
      <c r="O8" s="39"/>
    </row>
    <row r="9" spans="1:17" s="36" customFormat="1" x14ac:dyDescent="0.2">
      <c r="A9" s="49"/>
      <c r="B9" s="37"/>
      <c r="D9" s="64"/>
      <c r="E9" s="39"/>
      <c r="F9" s="38"/>
      <c r="M9" s="35"/>
      <c r="N9" s="59"/>
      <c r="O9" s="39"/>
      <c r="Q9" s="123"/>
    </row>
    <row r="10" spans="1:17" s="36" customFormat="1" x14ac:dyDescent="0.2">
      <c r="A10" s="121"/>
      <c r="B10" s="37"/>
      <c r="D10" s="64"/>
      <c r="E10" s="39"/>
      <c r="F10" s="38"/>
      <c r="M10" s="35"/>
      <c r="N10" s="59"/>
      <c r="O10" s="39"/>
    </row>
    <row r="11" spans="1:17" s="36" customFormat="1" x14ac:dyDescent="0.2">
      <c r="A11" s="27" t="s">
        <v>22</v>
      </c>
      <c r="B11" s="37"/>
      <c r="C11" s="29">
        <v>40</v>
      </c>
      <c r="D11" s="64" t="s">
        <v>23</v>
      </c>
      <c r="E11" s="31">
        <v>40</v>
      </c>
      <c r="F11" s="38" t="s">
        <v>23</v>
      </c>
      <c r="M11" s="34" t="s">
        <v>24</v>
      </c>
      <c r="N11" s="118" t="s">
        <v>25</v>
      </c>
      <c r="O11" s="39"/>
    </row>
    <row r="12" spans="1:17" s="36" customFormat="1" x14ac:dyDescent="0.2">
      <c r="B12" s="37"/>
      <c r="D12" s="64"/>
      <c r="E12" s="39"/>
      <c r="F12" s="38"/>
      <c r="M12" s="35"/>
      <c r="N12" s="59"/>
      <c r="O12" s="39"/>
    </row>
    <row r="13" spans="1:17" s="54" customFormat="1" x14ac:dyDescent="0.2">
      <c r="A13" s="52" t="s">
        <v>26</v>
      </c>
      <c r="B13" s="53"/>
      <c r="C13" s="54">
        <f>C11*C7</f>
        <v>24</v>
      </c>
      <c r="D13" s="119" t="s">
        <v>16</v>
      </c>
      <c r="E13" s="55">
        <f>E11*E7</f>
        <v>18.2</v>
      </c>
      <c r="F13" s="119" t="s">
        <v>16</v>
      </c>
      <c r="M13" s="59" t="s">
        <v>27</v>
      </c>
      <c r="N13" s="109" t="s">
        <v>28</v>
      </c>
      <c r="O13" s="55"/>
    </row>
    <row r="14" spans="1:17" s="54" customFormat="1" x14ac:dyDescent="0.2">
      <c r="A14" s="52" t="s">
        <v>29</v>
      </c>
      <c r="B14" s="53"/>
      <c r="C14" s="54">
        <f>C5*C7*C11</f>
        <v>38.4</v>
      </c>
      <c r="D14" s="116" t="s">
        <v>12</v>
      </c>
      <c r="E14" s="55">
        <f>E13*E5</f>
        <v>27.299999999999997</v>
      </c>
      <c r="F14" s="116" t="s">
        <v>12</v>
      </c>
      <c r="M14" s="59" t="s">
        <v>30</v>
      </c>
      <c r="N14" s="109" t="s">
        <v>31</v>
      </c>
      <c r="O14" s="55"/>
    </row>
    <row r="15" spans="1:17" s="36" customFormat="1" x14ac:dyDescent="0.2">
      <c r="B15" s="37"/>
      <c r="D15" s="64"/>
      <c r="E15" s="39"/>
      <c r="F15" s="38"/>
      <c r="M15" s="59"/>
      <c r="N15" s="59"/>
      <c r="O15" s="39"/>
    </row>
    <row r="16" spans="1:17" s="36" customFormat="1" x14ac:dyDescent="0.2">
      <c r="A16" s="27" t="s">
        <v>32</v>
      </c>
      <c r="B16" s="37"/>
      <c r="C16" s="29">
        <v>252</v>
      </c>
      <c r="D16" s="64" t="s">
        <v>23</v>
      </c>
      <c r="E16" s="31">
        <v>252</v>
      </c>
      <c r="F16" s="38" t="s">
        <v>23</v>
      </c>
      <c r="M16" s="59" t="s">
        <v>33</v>
      </c>
      <c r="N16" s="85" t="s">
        <v>34</v>
      </c>
      <c r="O16" s="39"/>
    </row>
    <row r="17" spans="1:15" s="36" customFormat="1" x14ac:dyDescent="0.2">
      <c r="B17" s="37"/>
      <c r="D17" s="64"/>
      <c r="E17" s="39"/>
      <c r="F17" s="38"/>
      <c r="M17" s="59"/>
      <c r="N17" s="59"/>
      <c r="O17" s="39"/>
    </row>
    <row r="18" spans="1:15" s="54" customFormat="1" x14ac:dyDescent="0.2">
      <c r="A18" s="52" t="s">
        <v>35</v>
      </c>
      <c r="B18" s="53"/>
      <c r="C18" s="61">
        <f>C16*C13</f>
        <v>6048</v>
      </c>
      <c r="D18" s="119" t="s">
        <v>16</v>
      </c>
      <c r="E18" s="62">
        <f>E16*E13</f>
        <v>4586.3999999999996</v>
      </c>
      <c r="F18" s="119" t="s">
        <v>16</v>
      </c>
      <c r="M18" s="59" t="s">
        <v>36</v>
      </c>
      <c r="N18" s="109" t="s">
        <v>37</v>
      </c>
      <c r="O18" s="55"/>
    </row>
    <row r="19" spans="1:15" s="54" customFormat="1" x14ac:dyDescent="0.2">
      <c r="A19" s="52" t="s">
        <v>38</v>
      </c>
      <c r="B19" s="53"/>
      <c r="C19" s="61">
        <f>C16*C14</f>
        <v>9676.7999999999993</v>
      </c>
      <c r="D19" s="42" t="s">
        <v>12</v>
      </c>
      <c r="E19" s="62">
        <f>E16*E14</f>
        <v>6879.5999999999995</v>
      </c>
      <c r="F19" s="30" t="s">
        <v>12</v>
      </c>
      <c r="M19" s="59" t="s">
        <v>39</v>
      </c>
      <c r="N19" s="109" t="s">
        <v>40</v>
      </c>
    </row>
    <row r="20" spans="1:15" s="36" customFormat="1" x14ac:dyDescent="0.2">
      <c r="B20" s="37"/>
      <c r="D20" s="64"/>
      <c r="E20" s="39"/>
      <c r="F20" s="64"/>
      <c r="M20" s="59"/>
      <c r="N20" s="59"/>
    </row>
    <row r="21" spans="1:15" x14ac:dyDescent="0.2">
      <c r="A21" s="66" t="s">
        <v>41</v>
      </c>
      <c r="B21" s="67"/>
      <c r="D21" s="11"/>
      <c r="E21" s="68">
        <f>E19-C19</f>
        <v>-2797.2</v>
      </c>
      <c r="F21" s="117" t="s">
        <v>12</v>
      </c>
      <c r="M21" s="59" t="s">
        <v>42</v>
      </c>
      <c r="N21" s="85" t="s">
        <v>43</v>
      </c>
    </row>
    <row r="22" spans="1:15" x14ac:dyDescent="0.2">
      <c r="D22" s="11"/>
      <c r="E22" s="70">
        <f>(E21/C19)</f>
        <v>-0.2890625</v>
      </c>
      <c r="F22" s="11" t="s">
        <v>44</v>
      </c>
    </row>
    <row r="23" spans="1:15" x14ac:dyDescent="0.2">
      <c r="F23" s="9"/>
    </row>
    <row r="24" spans="1:15" x14ac:dyDescent="0.2">
      <c r="F24" s="9"/>
      <c r="N24"/>
    </row>
    <row r="25" spans="1:15" x14ac:dyDescent="0.2">
      <c r="F25" s="9"/>
    </row>
    <row r="28" spans="1:15" x14ac:dyDescent="0.2">
      <c r="A28" s="27" t="s">
        <v>46</v>
      </c>
      <c r="B28" s="73"/>
      <c r="D28" s="11"/>
      <c r="E28" s="74">
        <v>4200</v>
      </c>
      <c r="F28" s="122" t="s">
        <v>12</v>
      </c>
      <c r="M28" s="76" t="s">
        <v>47</v>
      </c>
      <c r="N28" s="85" t="s">
        <v>48</v>
      </c>
    </row>
    <row r="29" spans="1:15" x14ac:dyDescent="0.2">
      <c r="A29" s="44" t="s">
        <v>49</v>
      </c>
      <c r="B29" s="73"/>
      <c r="D29" s="11"/>
      <c r="E29" s="77"/>
      <c r="F29" s="38"/>
      <c r="M29" s="81" t="s">
        <v>50</v>
      </c>
      <c r="N29" s="85" t="s">
        <v>51</v>
      </c>
    </row>
    <row r="30" spans="1:15" x14ac:dyDescent="0.2">
      <c r="A30" s="82" t="s">
        <v>52</v>
      </c>
      <c r="B30" s="73"/>
      <c r="D30" s="11"/>
      <c r="E30" s="77"/>
      <c r="F30" s="38"/>
      <c r="M30" s="83"/>
    </row>
    <row r="31" spans="1:15" x14ac:dyDescent="0.2">
      <c r="D31" s="11"/>
      <c r="E31" s="9"/>
      <c r="F31" s="11"/>
      <c r="M31" s="85"/>
    </row>
    <row r="32" spans="1:15" x14ac:dyDescent="0.2">
      <c r="A32" s="27" t="s">
        <v>53</v>
      </c>
      <c r="D32" s="11"/>
      <c r="E32" s="86">
        <v>1</v>
      </c>
      <c r="F32" s="11" t="s">
        <v>23</v>
      </c>
      <c r="M32" s="85" t="s">
        <v>54</v>
      </c>
      <c r="N32" s="85" t="s">
        <v>55</v>
      </c>
    </row>
    <row r="33" spans="1:14" x14ac:dyDescent="0.2">
      <c r="D33" s="11"/>
      <c r="E33" s="9"/>
      <c r="F33" s="11"/>
      <c r="M33" s="85"/>
    </row>
    <row r="34" spans="1:14" s="90" customFormat="1" x14ac:dyDescent="0.2">
      <c r="A34" s="52" t="s">
        <v>56</v>
      </c>
      <c r="B34" s="89"/>
      <c r="D34" s="91"/>
      <c r="E34" s="63">
        <f>E32*E28</f>
        <v>4200</v>
      </c>
      <c r="F34" s="30" t="s">
        <v>12</v>
      </c>
      <c r="M34" s="85" t="s">
        <v>57</v>
      </c>
      <c r="N34" s="85" t="s">
        <v>58</v>
      </c>
    </row>
    <row r="35" spans="1:14" x14ac:dyDescent="0.2">
      <c r="D35" s="11"/>
      <c r="E35" s="9"/>
      <c r="F35" s="11"/>
      <c r="M35"/>
    </row>
    <row r="36" spans="1:14" x14ac:dyDescent="0.2">
      <c r="A36" s="93" t="s">
        <v>59</v>
      </c>
      <c r="B36" s="94"/>
      <c r="D36" s="11"/>
      <c r="E36" s="95">
        <f>E34/(E21*-1)</f>
        <v>1.5015015015015016</v>
      </c>
      <c r="F36" s="98" t="s">
        <v>60</v>
      </c>
      <c r="M36" s="7" t="s">
        <v>61</v>
      </c>
      <c r="N36" s="7" t="s">
        <v>61</v>
      </c>
    </row>
    <row r="37" spans="1:14" x14ac:dyDescent="0.2">
      <c r="A37" s="99"/>
      <c r="B37" s="100"/>
      <c r="D37" s="11"/>
      <c r="E37" s="101">
        <f>E36*12</f>
        <v>18.018018018018019</v>
      </c>
      <c r="F37" s="105" t="s">
        <v>62</v>
      </c>
    </row>
    <row r="38" spans="1:14" x14ac:dyDescent="0.2">
      <c r="C38" s="9"/>
      <c r="D38" s="9"/>
      <c r="E38" s="9"/>
      <c r="F38" s="9"/>
      <c r="M38" s="8" t="s">
        <v>63</v>
      </c>
      <c r="N38" s="85" t="s">
        <v>64</v>
      </c>
    </row>
    <row r="39" spans="1:14" x14ac:dyDescent="0.2">
      <c r="C39" s="9"/>
      <c r="D39" s="9"/>
      <c r="E39" s="9"/>
      <c r="F39" s="9"/>
      <c r="M39" s="8" t="s">
        <v>65</v>
      </c>
      <c r="N39" s="85" t="s">
        <v>66</v>
      </c>
    </row>
  </sheetData>
  <mergeCells count="2">
    <mergeCell ref="C2:F2"/>
    <mergeCell ref="E3:F3"/>
  </mergeCells>
  <pageMargins left="0.7" right="0.7" top="0.75" bottom="0.75" header="0.3" footer="0.3"/>
  <pageSetup paperSize="9" scale="90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Palyginimas pre-stretchu</vt:lpstr>
      <vt:lpstr>Manual vs machine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VitalijT</dc:creator>
  <cp:lastModifiedBy>VitalijT</cp:lastModifiedBy>
  <cp:lastPrinted>2017-07-18T12:52:54Z</cp:lastPrinted>
  <dcterms:created xsi:type="dcterms:W3CDTF">2017-07-18T12:07:56Z</dcterms:created>
  <dcterms:modified xsi:type="dcterms:W3CDTF">2017-07-18T12:53:02Z</dcterms:modified>
</cp:coreProperties>
</file>